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rog01\Documents\"/>
    </mc:Choice>
  </mc:AlternateContent>
  <xr:revisionPtr revIDLastSave="0" documentId="13_ncr:1_{ABA7AD83-DA9B-4773-B474-30449743C8D7}" xr6:coauthVersionLast="47" xr6:coauthVersionMax="47" xr10:uidLastSave="{00000000-0000-0000-0000-000000000000}"/>
  <bookViews>
    <workbookView xWindow="-110" yWindow="-110" windowWidth="19420" windowHeight="10300" xr2:uid="{BA9542AD-8BF0-4028-AF05-D7C736ADBF2F}"/>
  </bookViews>
  <sheets>
    <sheet name="Finansu_radītāji_LV" sheetId="1" r:id="rId1"/>
  </sheets>
  <definedNames>
    <definedName name="_xlnm.Print_Area" localSheetId="0">Finansu_radītāji_LV!$A$1:$P$22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H11" i="1"/>
  <c r="C11" i="1"/>
  <c r="B11" i="1"/>
  <c r="C10" i="1"/>
  <c r="B10" i="1"/>
  <c r="C9" i="1"/>
  <c r="B9" i="1"/>
  <c r="C8" i="1"/>
  <c r="B8" i="1"/>
  <c r="C7" i="1"/>
  <c r="B7" i="1"/>
  <c r="C5" i="1"/>
  <c r="B5" i="1"/>
  <c r="C4" i="1"/>
  <c r="B4" i="1"/>
  <c r="C3" i="1"/>
  <c r="B3" i="1"/>
  <c r="G17" i="1"/>
  <c r="G11" i="1"/>
  <c r="H10" i="1"/>
  <c r="G10" i="1"/>
  <c r="H9" i="1"/>
  <c r="G9" i="1"/>
  <c r="H8" i="1"/>
  <c r="G8" i="1"/>
  <c r="H7" i="1"/>
  <c r="G7" i="1"/>
  <c r="H5" i="1"/>
  <c r="G5" i="1"/>
  <c r="H4" i="1"/>
  <c r="G4" i="1"/>
  <c r="H3" i="1"/>
  <c r="G3" i="1"/>
  <c r="I16" i="1" l="1"/>
  <c r="D16" i="1"/>
  <c r="O15" i="1" l="1"/>
  <c r="N15" i="1"/>
  <c r="L15" i="1"/>
  <c r="K15" i="1"/>
  <c r="F15" i="1"/>
  <c r="O14" i="1"/>
  <c r="N14" i="1"/>
  <c r="M14" i="1"/>
  <c r="L14" i="1"/>
  <c r="K14" i="1"/>
  <c r="F14" i="1"/>
  <c r="M13" i="1"/>
  <c r="L13" i="1"/>
  <c r="F13" i="1"/>
  <c r="N11" i="1"/>
  <c r="N16" i="1" s="1"/>
  <c r="L11" i="1"/>
  <c r="K11" i="1"/>
  <c r="F11" i="1"/>
  <c r="F16" i="1" s="1"/>
  <c r="M8" i="1"/>
  <c r="M15" i="1" s="1"/>
  <c r="K16" i="1" l="1"/>
</calcChain>
</file>

<file path=xl/sharedStrings.xml><?xml version="1.0" encoding="utf-8"?>
<sst xmlns="http://schemas.openxmlformats.org/spreadsheetml/2006/main" count="20" uniqueCount="20">
  <si>
    <t>Koncerns</t>
  </si>
  <si>
    <t>AS ''Augstsprieguma tīkls''</t>
  </si>
  <si>
    <t>Finanšu rādītāji, tūkst. EUR</t>
  </si>
  <si>
    <t>EBITDA</t>
  </si>
  <si>
    <t>Pašu kapitāls</t>
  </si>
  <si>
    <t>Aizņēmumi</t>
  </si>
  <si>
    <t>Nauda un tās ekvivalenti</t>
  </si>
  <si>
    <t>Likviditātes kopējais koeficients, (≥1.1)</t>
  </si>
  <si>
    <t>EBITDA rentabilitāte</t>
  </si>
  <si>
    <t>Pašu kapitāla īpatsvars, (≥35%)</t>
  </si>
  <si>
    <t>Neto aizņēmumi / EBITDA, (≤5.0)</t>
  </si>
  <si>
    <t>Darbības rādītāji</t>
  </si>
  <si>
    <t>Latvijas lietotājiem pārvadītā elektroenerģija, GWh</t>
  </si>
  <si>
    <t>Vidējais darbinieku skaits</t>
  </si>
  <si>
    <t>Pārvadītā dabasgāze, TWh</t>
  </si>
  <si>
    <t>Peļņa</t>
  </si>
  <si>
    <t>Ieņēmumi</t>
  </si>
  <si>
    <t>Aktīvu kopsumma</t>
  </si>
  <si>
    <t>Valsts budžetā iemaksātās dividendes no iepriekšējā gada peļņas</t>
  </si>
  <si>
    <t>Pamatdarbības neto naudas plūsma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</si>
</sst>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left" vertical="center" wrapText="1" indent="1"/>
    </xf>
    <xf numFmtId="3" fontId="3" fillId="2" borderId="0" xfId="0" applyNumberFormat="1" applyFont="1" applyFill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9" fontId="3" fillId="0" borderId="10" xfId="0" applyNumberFormat="1" applyFont="1" applyBorder="1" applyAlignment="1">
      <alignment vertical="center"/>
    </xf>
    <xf numFmtId="9" fontId="3" fillId="0" borderId="11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164" fontId="3" fillId="2" borderId="10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2" fillId="0" borderId="6" xfId="0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166" fontId="3" fillId="0" borderId="10" xfId="0" applyNumberFormat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right" vertical="center" wrapText="1"/>
    </xf>
    <xf numFmtId="1" fontId="3" fillId="0" borderId="1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Finansu_radītāji_LV!#REF!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Finansu_radītāji_LV!#REF!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Finansu_radītāji_LV!#REF!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824-41D5-BF64-1B5E3CF52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851072"/>
        <c:axId val="508860256"/>
      </c:barChart>
      <c:catAx>
        <c:axId val="5088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08860256"/>
        <c:crosses val="autoZero"/>
        <c:auto val="1"/>
        <c:lblAlgn val="ctr"/>
        <c:lblOffset val="100"/>
        <c:noMultiLvlLbl val="0"/>
      </c:catAx>
      <c:valAx>
        <c:axId val="50886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0885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23</xdr:row>
      <xdr:rowOff>0</xdr:rowOff>
    </xdr:from>
    <xdr:to>
      <xdr:col>31</xdr:col>
      <xdr:colOff>562841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0C4701-88DF-4783-B948-EBDD6FE82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DF87-7A95-4AF2-9B7E-7DE7E1086244}">
  <sheetPr>
    <pageSetUpPr fitToPage="1"/>
  </sheetPr>
  <dimension ref="A1:AB46"/>
  <sheetViews>
    <sheetView tabSelected="1" zoomScale="85" zoomScaleNormal="85" workbookViewId="0">
      <selection activeCell="G1" sqref="G1:O1"/>
    </sheetView>
  </sheetViews>
  <sheetFormatPr defaultColWidth="9.1796875" defaultRowHeight="14" x14ac:dyDescent="0.35"/>
  <cols>
    <col min="1" max="1" width="46.453125" style="12" customWidth="1"/>
    <col min="2" max="2" width="11.7265625" style="12" customWidth="1"/>
    <col min="3" max="3" width="10.453125" style="12" customWidth="1"/>
    <col min="4" max="4" width="9.54296875" style="12" customWidth="1"/>
    <col min="5" max="10" width="10.453125" style="12" customWidth="1"/>
    <col min="11" max="11" width="11" style="12" customWidth="1"/>
    <col min="12" max="12" width="12.7265625" style="12" customWidth="1"/>
    <col min="13" max="13" width="10.26953125" style="12" customWidth="1"/>
    <col min="14" max="14" width="13.453125" style="12" customWidth="1"/>
    <col min="15" max="15" width="12.1796875" style="12" customWidth="1"/>
    <col min="16" max="16" width="11.26953125" style="12" customWidth="1"/>
    <col min="17" max="17" width="29.54296875" style="12" customWidth="1"/>
    <col min="18" max="18" width="11.26953125" style="12" customWidth="1"/>
    <col min="19" max="20" width="11.81640625" style="12" customWidth="1"/>
    <col min="21" max="16384" width="9.1796875" style="12"/>
  </cols>
  <sheetData>
    <row r="1" spans="1:28" s="2" customFormat="1" ht="15" customHeight="1" x14ac:dyDescent="0.35">
      <c r="A1" s="1"/>
      <c r="B1" s="52" t="s">
        <v>0</v>
      </c>
      <c r="C1" s="50"/>
      <c r="D1" s="50"/>
      <c r="E1" s="50"/>
      <c r="F1" s="51"/>
      <c r="G1" s="52" t="s">
        <v>1</v>
      </c>
      <c r="H1" s="53"/>
      <c r="I1" s="53"/>
      <c r="J1" s="53"/>
      <c r="K1" s="53"/>
      <c r="L1" s="53"/>
      <c r="M1" s="53"/>
      <c r="N1" s="53"/>
      <c r="O1" s="54"/>
    </row>
    <row r="2" spans="1:28" s="2" customFormat="1" x14ac:dyDescent="0.35">
      <c r="A2" s="3" t="s">
        <v>2</v>
      </c>
      <c r="B2" s="42">
        <v>2024</v>
      </c>
      <c r="C2" s="46">
        <v>2023</v>
      </c>
      <c r="D2" s="42">
        <v>2022</v>
      </c>
      <c r="E2" s="4">
        <v>2021</v>
      </c>
      <c r="F2" s="4">
        <v>2020</v>
      </c>
      <c r="G2" s="48">
        <v>2024</v>
      </c>
      <c r="H2" s="49">
        <v>2023</v>
      </c>
      <c r="I2" s="4">
        <v>2022</v>
      </c>
      <c r="J2" s="4">
        <v>2021</v>
      </c>
      <c r="K2" s="4">
        <v>2020</v>
      </c>
      <c r="L2" s="4">
        <v>2019</v>
      </c>
      <c r="M2" s="4">
        <v>2018</v>
      </c>
      <c r="N2" s="4">
        <v>2017</v>
      </c>
      <c r="O2" s="5">
        <v>2016</v>
      </c>
      <c r="P2" s="6"/>
    </row>
    <row r="3" spans="1:28" x14ac:dyDescent="0.35">
      <c r="A3" s="7" t="s">
        <v>16</v>
      </c>
      <c r="B3" s="8">
        <f>258607128/1000</f>
        <v>258607.128</v>
      </c>
      <c r="C3" s="8">
        <f>245572646/1000</f>
        <v>245572.64600000001</v>
      </c>
      <c r="D3" s="8">
        <v>351132</v>
      </c>
      <c r="E3" s="8">
        <v>182226</v>
      </c>
      <c r="F3" s="8">
        <v>144387</v>
      </c>
      <c r="G3" s="9">
        <f>154010651/1000</f>
        <v>154010.65100000001</v>
      </c>
      <c r="H3" s="8">
        <f>158012093/1000</f>
        <v>158012.09299999999</v>
      </c>
      <c r="I3" s="8">
        <v>296000</v>
      </c>
      <c r="J3" s="8">
        <v>125787</v>
      </c>
      <c r="K3" s="8">
        <v>146849</v>
      </c>
      <c r="L3" s="8">
        <v>184742.07699999999</v>
      </c>
      <c r="M3" s="8">
        <v>193866.48199999999</v>
      </c>
      <c r="N3" s="8">
        <v>158862</v>
      </c>
      <c r="O3" s="10">
        <v>116788.58900000001</v>
      </c>
      <c r="P3" s="11"/>
      <c r="U3" s="13"/>
      <c r="V3" s="13"/>
      <c r="W3" s="13"/>
      <c r="X3" s="14"/>
      <c r="Z3" s="13"/>
      <c r="AA3" s="13"/>
      <c r="AB3" s="13"/>
    </row>
    <row r="4" spans="1:28" x14ac:dyDescent="0.35">
      <c r="A4" s="7" t="s">
        <v>3</v>
      </c>
      <c r="B4" s="8">
        <f>108272389/1000</f>
        <v>108272.389</v>
      </c>
      <c r="C4" s="8">
        <f>88971901/1000</f>
        <v>88971.900999999998</v>
      </c>
      <c r="D4" s="8">
        <v>72534</v>
      </c>
      <c r="E4" s="8">
        <v>69143</v>
      </c>
      <c r="F4" s="8">
        <v>55042</v>
      </c>
      <c r="G4" s="9">
        <f>40548658/1000</f>
        <v>40548.658000000003</v>
      </c>
      <c r="H4" s="8">
        <f>39018215/1000</f>
        <v>39018.214999999997</v>
      </c>
      <c r="I4" s="8">
        <v>40319</v>
      </c>
      <c r="J4" s="8">
        <v>35578</v>
      </c>
      <c r="K4" s="8">
        <v>42351</v>
      </c>
      <c r="L4" s="8">
        <v>40515</v>
      </c>
      <c r="M4" s="8">
        <v>1642</v>
      </c>
      <c r="N4" s="8">
        <v>1843</v>
      </c>
      <c r="O4" s="10">
        <v>1159.1469999999999</v>
      </c>
      <c r="P4" s="8"/>
      <c r="U4" s="13"/>
      <c r="V4" s="13"/>
      <c r="W4" s="13"/>
      <c r="X4" s="14"/>
    </row>
    <row r="5" spans="1:28" x14ac:dyDescent="0.35">
      <c r="A5" s="7" t="s">
        <v>15</v>
      </c>
      <c r="B5" s="8">
        <f>22672469/1000</f>
        <v>22672.469000000001</v>
      </c>
      <c r="C5" s="8">
        <f>10235097/1000</f>
        <v>10235.097</v>
      </c>
      <c r="D5" s="8">
        <v>16160</v>
      </c>
      <c r="E5" s="8">
        <v>10097</v>
      </c>
      <c r="F5" s="8">
        <v>65358</v>
      </c>
      <c r="G5" s="9">
        <f>14764451/1000</f>
        <v>14764.450999999999</v>
      </c>
      <c r="H5" s="8">
        <f>11222316/1000</f>
        <v>11222.316000000001</v>
      </c>
      <c r="I5" s="8">
        <v>10990</v>
      </c>
      <c r="J5" s="8">
        <v>54846</v>
      </c>
      <c r="K5" s="8">
        <v>9999.3919999999998</v>
      </c>
      <c r="L5" s="8">
        <v>7067</v>
      </c>
      <c r="M5" s="8">
        <v>4677.1180000000004</v>
      </c>
      <c r="N5" s="8">
        <v>309</v>
      </c>
      <c r="O5" s="10">
        <v>352.36599999999999</v>
      </c>
      <c r="P5" s="8"/>
      <c r="U5" s="13"/>
      <c r="V5" s="13"/>
      <c r="W5" s="13"/>
      <c r="X5" s="13"/>
    </row>
    <row r="6" spans="1:28" ht="6" customHeight="1" x14ac:dyDescent="0.35">
      <c r="A6" s="15"/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6"/>
      <c r="N6" s="16"/>
      <c r="O6" s="18"/>
      <c r="P6" s="8"/>
      <c r="U6" s="13"/>
      <c r="V6" s="13"/>
      <c r="W6" s="13"/>
      <c r="X6" s="13"/>
    </row>
    <row r="7" spans="1:28" x14ac:dyDescent="0.35">
      <c r="A7" s="7" t="s">
        <v>17</v>
      </c>
      <c r="B7" s="8">
        <f>1528999936/1000</f>
        <v>1528999.936</v>
      </c>
      <c r="C7" s="8">
        <f>1346939938.2532/1000</f>
        <v>1346939.9382532001</v>
      </c>
      <c r="D7" s="8">
        <v>1276497</v>
      </c>
      <c r="E7" s="8">
        <v>1232245</v>
      </c>
      <c r="F7" s="8">
        <v>1213515.443</v>
      </c>
      <c r="G7" s="9">
        <f>1192977316/1000</f>
        <v>1192977.3160000001</v>
      </c>
      <c r="H7" s="8">
        <f>1022758598/1000</f>
        <v>1022758.598</v>
      </c>
      <c r="I7" s="8">
        <v>957791</v>
      </c>
      <c r="J7" s="8">
        <v>909279</v>
      </c>
      <c r="K7" s="8">
        <v>905527.17700000003</v>
      </c>
      <c r="L7" s="8">
        <v>221934</v>
      </c>
      <c r="M7" s="8">
        <v>192999.56599999999</v>
      </c>
      <c r="N7" s="8">
        <v>188722</v>
      </c>
      <c r="O7" s="10">
        <v>114697.124</v>
      </c>
      <c r="P7" s="8"/>
    </row>
    <row r="8" spans="1:28" x14ac:dyDescent="0.35">
      <c r="A8" s="7" t="s">
        <v>4</v>
      </c>
      <c r="B8" s="8">
        <f>641083932/1000</f>
        <v>641083.93200000003</v>
      </c>
      <c r="C8" s="8">
        <f>632192964.2532/1000</f>
        <v>632192.9642532001</v>
      </c>
      <c r="D8" s="8">
        <v>631287</v>
      </c>
      <c r="E8" s="8">
        <v>647812</v>
      </c>
      <c r="F8" s="8">
        <v>639202.53700000001</v>
      </c>
      <c r="G8" s="9">
        <f>456785357/1000</f>
        <v>456785.35700000002</v>
      </c>
      <c r="H8" s="8">
        <f>452018037/1000</f>
        <v>452018.03700000001</v>
      </c>
      <c r="I8" s="8">
        <v>447520</v>
      </c>
      <c r="J8" s="8">
        <v>465343</v>
      </c>
      <c r="K8" s="8">
        <v>384809.36200000002</v>
      </c>
      <c r="L8" s="8">
        <v>69955.710999999996</v>
      </c>
      <c r="M8" s="8">
        <f>70343.659</f>
        <v>70343.659</v>
      </c>
      <c r="N8" s="8">
        <v>8499</v>
      </c>
      <c r="O8" s="10">
        <v>8660.8449999999993</v>
      </c>
      <c r="P8" s="8"/>
    </row>
    <row r="9" spans="1:28" x14ac:dyDescent="0.35">
      <c r="A9" s="7" t="s">
        <v>5</v>
      </c>
      <c r="B9" s="8">
        <f>167038489/1000</f>
        <v>167038.489</v>
      </c>
      <c r="C9" s="8">
        <f>179936813/1000</f>
        <v>179936.81299999999</v>
      </c>
      <c r="D9" s="8">
        <v>182797</v>
      </c>
      <c r="E9" s="8">
        <v>198060</v>
      </c>
      <c r="F9" s="8">
        <v>225159</v>
      </c>
      <c r="G9" s="9">
        <f>100419719/1000</f>
        <v>100419.719</v>
      </c>
      <c r="H9" s="8">
        <f>100393137/1000</f>
        <v>100393.137</v>
      </c>
      <c r="I9" s="8">
        <v>100367</v>
      </c>
      <c r="J9" s="8">
        <v>99966</v>
      </c>
      <c r="K9" s="8">
        <v>203284</v>
      </c>
      <c r="L9" s="8">
        <v>0</v>
      </c>
      <c r="M9" s="8">
        <v>0</v>
      </c>
      <c r="N9" s="8">
        <v>57394</v>
      </c>
      <c r="O9" s="10">
        <v>0</v>
      </c>
      <c r="P9" s="8"/>
    </row>
    <row r="10" spans="1:28" x14ac:dyDescent="0.35">
      <c r="A10" s="7" t="s">
        <v>19</v>
      </c>
      <c r="B10" s="8">
        <f>130587943/1000</f>
        <v>130587.943</v>
      </c>
      <c r="C10" s="8">
        <f>81619832/1000</f>
        <v>81619.831999999995</v>
      </c>
      <c r="D10" s="8">
        <v>69688</v>
      </c>
      <c r="E10" s="8">
        <v>60387</v>
      </c>
      <c r="F10" s="8">
        <v>103052.833</v>
      </c>
      <c r="G10" s="9">
        <f>66927324/1000</f>
        <v>66927.323999999993</v>
      </c>
      <c r="H10" s="8">
        <f>41082825/1000</f>
        <v>41082.824999999997</v>
      </c>
      <c r="I10" s="8">
        <v>38055</v>
      </c>
      <c r="J10" s="8">
        <v>32745</v>
      </c>
      <c r="K10" s="8">
        <v>48181</v>
      </c>
      <c r="L10" s="8">
        <v>20422.764999999999</v>
      </c>
      <c r="M10" s="8">
        <v>7236</v>
      </c>
      <c r="N10" s="8">
        <v>38645</v>
      </c>
      <c r="O10" s="10">
        <v>5613.1180000000004</v>
      </c>
      <c r="P10" s="8"/>
    </row>
    <row r="11" spans="1:28" x14ac:dyDescent="0.35">
      <c r="A11" s="7" t="s">
        <v>6</v>
      </c>
      <c r="B11" s="8">
        <f>92845145/1000</f>
        <v>92845.145000000004</v>
      </c>
      <c r="C11" s="8">
        <f>44900140/1000</f>
        <v>44900.14</v>
      </c>
      <c r="D11" s="8">
        <v>103010</v>
      </c>
      <c r="E11" s="8">
        <v>63190</v>
      </c>
      <c r="F11" s="8">
        <f>47388.296+25000</f>
        <v>72388.296000000002</v>
      </c>
      <c r="G11" s="9">
        <f>68393991/1000</f>
        <v>68393.990999999995</v>
      </c>
      <c r="H11" s="8">
        <f>31946690/1000</f>
        <v>31946.69</v>
      </c>
      <c r="I11" s="8">
        <v>92043</v>
      </c>
      <c r="J11" s="8">
        <v>48514</v>
      </c>
      <c r="K11" s="8">
        <f>32224.56+25000</f>
        <v>57224.56</v>
      </c>
      <c r="L11" s="8">
        <f>28216.327+20000</f>
        <v>48216.327000000005</v>
      </c>
      <c r="M11" s="8">
        <v>106636.9</v>
      </c>
      <c r="N11" s="8">
        <f>8113.17+25000</f>
        <v>33113.17</v>
      </c>
      <c r="O11" s="10">
        <v>86233.066999999995</v>
      </c>
      <c r="P11" s="8"/>
    </row>
    <row r="12" spans="1:28" ht="6" customHeight="1" x14ac:dyDescent="0.35">
      <c r="A12" s="15"/>
      <c r="B12" s="16"/>
      <c r="C12" s="16"/>
      <c r="D12" s="16"/>
      <c r="E12" s="16"/>
      <c r="F12" s="16"/>
      <c r="G12" s="17"/>
      <c r="H12" s="16"/>
      <c r="I12" s="16"/>
      <c r="J12" s="16"/>
      <c r="K12" s="16"/>
      <c r="L12" s="16"/>
      <c r="M12" s="16"/>
      <c r="N12" s="16"/>
      <c r="O12" s="18"/>
      <c r="P12" s="8"/>
    </row>
    <row r="13" spans="1:28" x14ac:dyDescent="0.35">
      <c r="A13" s="7" t="s">
        <v>7</v>
      </c>
      <c r="B13" s="19">
        <v>0.9</v>
      </c>
      <c r="C13" s="19">
        <v>1.4</v>
      </c>
      <c r="D13" s="19">
        <v>1.7</v>
      </c>
      <c r="E13" s="19">
        <v>1</v>
      </c>
      <c r="F13" s="19">
        <f>126606431/(178969191-116200000-21875000)</f>
        <v>3.0959514763355998</v>
      </c>
      <c r="G13" s="20">
        <v>1</v>
      </c>
      <c r="H13" s="19">
        <v>1.8</v>
      </c>
      <c r="I13" s="19">
        <v>2.5</v>
      </c>
      <c r="J13" s="19">
        <v>1.7</v>
      </c>
      <c r="K13" s="19">
        <v>4.8</v>
      </c>
      <c r="L13" s="19">
        <f>70811569/63743266</f>
        <v>1.1108870543282172</v>
      </c>
      <c r="M13" s="19">
        <f>124732381/32647169</f>
        <v>3.8206185963628272</v>
      </c>
      <c r="N13" s="19">
        <v>1.2509999999999999</v>
      </c>
      <c r="O13" s="21">
        <v>5.3</v>
      </c>
      <c r="P13" s="19"/>
    </row>
    <row r="14" spans="1:28" x14ac:dyDescent="0.35">
      <c r="A14" s="7" t="s">
        <v>8</v>
      </c>
      <c r="B14" s="24">
        <v>0.41867519212386134</v>
      </c>
      <c r="C14" s="24">
        <v>0.36230379258119816</v>
      </c>
      <c r="D14" s="24">
        <v>0.21</v>
      </c>
      <c r="E14" s="24">
        <v>0.38</v>
      </c>
      <c r="F14" s="24">
        <f t="shared" ref="F14:O14" si="0">F4/F3</f>
        <v>0.38121160492288086</v>
      </c>
      <c r="G14" s="25">
        <v>0.26328476463618089</v>
      </c>
      <c r="H14" s="24">
        <v>0.246931828186087</v>
      </c>
      <c r="I14" s="24">
        <v>0.14000000000000001</v>
      </c>
      <c r="J14" s="24">
        <v>0.28000000000000003</v>
      </c>
      <c r="K14" s="24">
        <f t="shared" si="0"/>
        <v>0.28839828667542849</v>
      </c>
      <c r="L14" s="24">
        <f t="shared" si="0"/>
        <v>0.21930575133676775</v>
      </c>
      <c r="M14" s="24">
        <f t="shared" si="0"/>
        <v>8.4697467198068827E-3</v>
      </c>
      <c r="N14" s="24">
        <f t="shared" si="0"/>
        <v>1.1601263990129798E-2</v>
      </c>
      <c r="O14" s="26">
        <f t="shared" si="0"/>
        <v>9.9251734259757172E-3</v>
      </c>
      <c r="P14" s="23"/>
    </row>
    <row r="15" spans="1:28" x14ac:dyDescent="0.35">
      <c r="A15" s="7" t="s">
        <v>9</v>
      </c>
      <c r="B15" s="24">
        <v>0.41928316470511601</v>
      </c>
      <c r="C15" s="24">
        <v>0.46935497738159676</v>
      </c>
      <c r="D15" s="24">
        <v>0.49</v>
      </c>
      <c r="E15" s="24">
        <v>0.53</v>
      </c>
      <c r="F15" s="24">
        <f>F8/F7</f>
        <v>0.52673621970544637</v>
      </c>
      <c r="G15" s="25">
        <v>0.38289525783405592</v>
      </c>
      <c r="H15" s="24">
        <v>0.44195965488231465</v>
      </c>
      <c r="I15" s="24">
        <v>0.47</v>
      </c>
      <c r="J15" s="24">
        <v>0.51</v>
      </c>
      <c r="K15" s="24">
        <f t="shared" ref="K15:O15" si="1">K8/K7</f>
        <v>0.42495617113874873</v>
      </c>
      <c r="L15" s="24">
        <f t="shared" si="1"/>
        <v>0.31520952625555343</v>
      </c>
      <c r="M15" s="24">
        <f t="shared" si="1"/>
        <v>0.36447573669673433</v>
      </c>
      <c r="N15" s="24">
        <f t="shared" si="1"/>
        <v>4.5034495183391442E-2</v>
      </c>
      <c r="O15" s="26">
        <f t="shared" si="1"/>
        <v>7.5510568163853875E-2</v>
      </c>
      <c r="P15" s="24"/>
    </row>
    <row r="16" spans="1:28" ht="14.25" customHeight="1" x14ac:dyDescent="0.35">
      <c r="A16" s="7" t="s">
        <v>10</v>
      </c>
      <c r="B16" s="19">
        <v>0.68524713165791507</v>
      </c>
      <c r="C16" s="19">
        <v>1.5177451699048221</v>
      </c>
      <c r="D16" s="19">
        <f>(D9-D11)/D4</f>
        <v>1.0999944853448038</v>
      </c>
      <c r="E16" s="19">
        <v>1.9</v>
      </c>
      <c r="F16" s="19">
        <f>(F9-F11)/F4</f>
        <v>2.7755296682533337</v>
      </c>
      <c r="G16" s="20">
        <v>0.78980981318789889</v>
      </c>
      <c r="H16" s="19">
        <v>1.7542177928949341</v>
      </c>
      <c r="I16" s="19">
        <f>(I9-I11)/I4</f>
        <v>0.20645353307373696</v>
      </c>
      <c r="J16" s="19">
        <v>1.4</v>
      </c>
      <c r="K16" s="19">
        <f>(K9-K11)/K4</f>
        <v>3.4487837359212299</v>
      </c>
      <c r="L16" s="19"/>
      <c r="M16" s="19"/>
      <c r="N16" s="19">
        <f>(N9-N11)/N4</f>
        <v>13.174622897449812</v>
      </c>
      <c r="O16" s="27"/>
      <c r="P16" s="19"/>
    </row>
    <row r="17" spans="1:16" ht="14.25" customHeight="1" x14ac:dyDescent="0.35">
      <c r="A17" s="7" t="s">
        <v>18</v>
      </c>
      <c r="B17" s="45"/>
      <c r="C17" s="45"/>
      <c r="D17" s="45"/>
      <c r="E17" s="45"/>
      <c r="F17" s="45"/>
      <c r="G17" s="47">
        <f>10117120/1000</f>
        <v>10117.120000000001</v>
      </c>
      <c r="H17" s="45">
        <v>7033.8050000000003</v>
      </c>
      <c r="I17" s="8">
        <v>29143.117999999999</v>
      </c>
      <c r="J17" s="8">
        <v>7999.5140000000001</v>
      </c>
      <c r="K17" s="8">
        <v>1735.9580000000001</v>
      </c>
      <c r="L17" s="8">
        <v>3598</v>
      </c>
      <c r="M17" s="8">
        <v>247</v>
      </c>
      <c r="N17" s="8">
        <v>300</v>
      </c>
      <c r="O17" s="10">
        <v>155</v>
      </c>
      <c r="P17" s="19"/>
    </row>
    <row r="18" spans="1:16" ht="6" customHeight="1" x14ac:dyDescent="0.35">
      <c r="A18" s="28"/>
      <c r="B18" s="29"/>
      <c r="C18" s="29"/>
      <c r="D18" s="29"/>
      <c r="E18" s="29"/>
      <c r="F18" s="29"/>
      <c r="G18" s="30"/>
      <c r="H18" s="29"/>
      <c r="I18" s="29"/>
      <c r="J18" s="29"/>
      <c r="K18" s="29"/>
      <c r="L18" s="29"/>
      <c r="M18" s="29"/>
      <c r="N18" s="29"/>
      <c r="O18" s="31"/>
      <c r="P18" s="19"/>
    </row>
    <row r="19" spans="1:16" s="36" customFormat="1" x14ac:dyDescent="0.35">
      <c r="A19" s="32" t="s">
        <v>11</v>
      </c>
      <c r="B19" s="33"/>
      <c r="C19" s="33"/>
      <c r="D19" s="33"/>
      <c r="E19" s="33"/>
      <c r="F19" s="33"/>
      <c r="G19" s="34"/>
      <c r="H19" s="33"/>
      <c r="I19" s="33"/>
      <c r="J19" s="33"/>
      <c r="K19" s="33"/>
      <c r="L19" s="33"/>
      <c r="M19" s="33"/>
      <c r="N19" s="33"/>
      <c r="O19" s="35"/>
      <c r="P19" s="33"/>
    </row>
    <row r="20" spans="1:16" ht="15" customHeight="1" x14ac:dyDescent="0.35">
      <c r="A20" s="7" t="s">
        <v>12</v>
      </c>
      <c r="B20" s="8">
        <f>G20</f>
        <v>6015</v>
      </c>
      <c r="C20" s="8">
        <v>6024</v>
      </c>
      <c r="D20" s="8">
        <v>6193</v>
      </c>
      <c r="E20" s="8">
        <v>6312</v>
      </c>
      <c r="F20" s="8">
        <v>5961</v>
      </c>
      <c r="G20" s="9">
        <v>6015</v>
      </c>
      <c r="H20" s="8">
        <v>6024</v>
      </c>
      <c r="I20" s="8">
        <v>6193</v>
      </c>
      <c r="J20" s="8">
        <v>6312</v>
      </c>
      <c r="K20" s="8">
        <v>5961.3869999999997</v>
      </c>
      <c r="L20" s="8">
        <v>6012</v>
      </c>
      <c r="M20" s="8">
        <v>6051</v>
      </c>
      <c r="N20" s="8">
        <v>5807</v>
      </c>
      <c r="O20" s="10">
        <v>5822</v>
      </c>
      <c r="P20" s="8"/>
    </row>
    <row r="21" spans="1:16" ht="15" customHeight="1" x14ac:dyDescent="0.35">
      <c r="A21" s="7" t="s">
        <v>14</v>
      </c>
      <c r="B21" s="43">
        <v>25.2</v>
      </c>
      <c r="C21" s="43">
        <v>29.1</v>
      </c>
      <c r="D21" s="43">
        <v>31.4</v>
      </c>
      <c r="E21" s="43">
        <v>39.299999999999997</v>
      </c>
      <c r="F21" s="43">
        <v>37.4</v>
      </c>
      <c r="G21" s="44"/>
      <c r="H21" s="43"/>
      <c r="I21" s="43"/>
      <c r="J21" s="8"/>
      <c r="K21" s="8"/>
      <c r="L21" s="8"/>
      <c r="M21" s="8"/>
      <c r="N21" s="8"/>
      <c r="O21" s="10"/>
      <c r="P21" s="8"/>
    </row>
    <row r="22" spans="1:16" x14ac:dyDescent="0.35">
      <c r="A22" s="37" t="s">
        <v>13</v>
      </c>
      <c r="B22" s="38">
        <v>905</v>
      </c>
      <c r="C22" s="38">
        <v>891</v>
      </c>
      <c r="D22" s="38">
        <v>787</v>
      </c>
      <c r="E22" s="38">
        <v>868</v>
      </c>
      <c r="F22" s="38">
        <v>887</v>
      </c>
      <c r="G22" s="39">
        <v>544</v>
      </c>
      <c r="H22" s="38">
        <v>530</v>
      </c>
      <c r="I22" s="38">
        <v>522</v>
      </c>
      <c r="J22" s="38">
        <v>534</v>
      </c>
      <c r="K22" s="38">
        <v>546</v>
      </c>
      <c r="L22" s="38">
        <v>552</v>
      </c>
      <c r="M22" s="38">
        <v>548</v>
      </c>
      <c r="N22" s="38">
        <v>539</v>
      </c>
      <c r="O22" s="40">
        <v>525</v>
      </c>
      <c r="P22" s="22"/>
    </row>
    <row r="24" spans="1:16" x14ac:dyDescent="0.35">
      <c r="A24" s="41"/>
      <c r="B24" s="41"/>
      <c r="C24" s="41"/>
      <c r="D24" s="41"/>
      <c r="E24" s="41"/>
    </row>
    <row r="25" spans="1:16" x14ac:dyDescent="0.35">
      <c r="A25" s="41"/>
      <c r="B25" s="41"/>
      <c r="C25" s="41"/>
      <c r="D25" s="41"/>
      <c r="E25" s="41"/>
    </row>
    <row r="26" spans="1:16" x14ac:dyDescent="0.35">
      <c r="A26" s="41"/>
      <c r="B26" s="41"/>
      <c r="C26" s="41"/>
      <c r="D26" s="41"/>
      <c r="E26" s="41"/>
    </row>
    <row r="27" spans="1:16" x14ac:dyDescent="0.35">
      <c r="A27" s="41"/>
      <c r="B27" s="41"/>
      <c r="C27" s="41"/>
      <c r="D27" s="41"/>
      <c r="E27" s="41"/>
    </row>
    <row r="28" spans="1:16" x14ac:dyDescent="0.35">
      <c r="A28" s="41"/>
      <c r="B28" s="41"/>
      <c r="C28" s="41"/>
      <c r="D28" s="41"/>
      <c r="E28" s="41"/>
    </row>
    <row r="29" spans="1:16" x14ac:dyDescent="0.35">
      <c r="A29" s="41"/>
      <c r="B29" s="41"/>
      <c r="C29" s="41"/>
      <c r="D29" s="41"/>
      <c r="E29" s="41"/>
    </row>
    <row r="30" spans="1:16" x14ac:dyDescent="0.35">
      <c r="A30" s="41"/>
      <c r="B30" s="41"/>
      <c r="C30" s="41"/>
      <c r="D30" s="41"/>
      <c r="E30" s="41"/>
    </row>
    <row r="31" spans="1:16" x14ac:dyDescent="0.35">
      <c r="A31" s="41"/>
      <c r="B31" s="41"/>
      <c r="C31" s="41"/>
      <c r="D31" s="41"/>
      <c r="E31" s="41"/>
    </row>
    <row r="32" spans="1:16" x14ac:dyDescent="0.35">
      <c r="A32" s="41"/>
      <c r="B32" s="41"/>
      <c r="C32" s="41"/>
      <c r="D32" s="41"/>
      <c r="E32" s="41"/>
    </row>
    <row r="33" spans="1:5" x14ac:dyDescent="0.35">
      <c r="A33" s="41"/>
      <c r="B33" s="41"/>
      <c r="C33" s="41"/>
      <c r="D33" s="41"/>
      <c r="E33" s="41"/>
    </row>
    <row r="34" spans="1:5" x14ac:dyDescent="0.35">
      <c r="A34" s="41"/>
      <c r="B34" s="41"/>
      <c r="C34" s="41"/>
      <c r="D34" s="41"/>
      <c r="E34" s="41"/>
    </row>
    <row r="35" spans="1:5" x14ac:dyDescent="0.35">
      <c r="A35" s="41"/>
      <c r="B35" s="41"/>
      <c r="C35" s="41"/>
      <c r="D35" s="41"/>
      <c r="E35" s="41"/>
    </row>
    <row r="36" spans="1:5" x14ac:dyDescent="0.35">
      <c r="A36" s="41"/>
      <c r="B36" s="41"/>
      <c r="C36" s="41"/>
      <c r="D36" s="41"/>
      <c r="E36" s="41"/>
    </row>
    <row r="37" spans="1:5" x14ac:dyDescent="0.35">
      <c r="A37" s="41"/>
      <c r="B37" s="41"/>
      <c r="C37" s="41"/>
      <c r="D37" s="41"/>
      <c r="E37" s="41"/>
    </row>
    <row r="38" spans="1:5" x14ac:dyDescent="0.35">
      <c r="A38" s="41"/>
      <c r="B38" s="41"/>
      <c r="C38" s="41"/>
      <c r="D38" s="41"/>
      <c r="E38" s="41"/>
    </row>
    <row r="39" spans="1:5" x14ac:dyDescent="0.35">
      <c r="A39" s="41"/>
      <c r="B39" s="41"/>
      <c r="C39" s="41"/>
      <c r="D39" s="41"/>
      <c r="E39" s="41"/>
    </row>
    <row r="40" spans="1:5" x14ac:dyDescent="0.35">
      <c r="A40" s="41"/>
      <c r="B40" s="41"/>
      <c r="C40" s="41"/>
      <c r="D40" s="41"/>
      <c r="E40" s="41"/>
    </row>
    <row r="41" spans="1:5" x14ac:dyDescent="0.35">
      <c r="A41" s="41"/>
      <c r="B41" s="41"/>
      <c r="C41" s="41"/>
      <c r="D41" s="41"/>
      <c r="E41" s="41"/>
    </row>
    <row r="42" spans="1:5" x14ac:dyDescent="0.35">
      <c r="A42" s="41"/>
      <c r="B42" s="41"/>
      <c r="C42" s="41"/>
      <c r="D42" s="41"/>
      <c r="E42" s="41"/>
    </row>
    <row r="43" spans="1:5" x14ac:dyDescent="0.35">
      <c r="A43" s="41"/>
      <c r="B43" s="41"/>
      <c r="C43" s="41"/>
      <c r="D43" s="41"/>
      <c r="E43" s="41"/>
    </row>
    <row r="44" spans="1:5" x14ac:dyDescent="0.35">
      <c r="A44" s="41"/>
      <c r="B44" s="41"/>
      <c r="C44" s="41"/>
      <c r="D44" s="41"/>
      <c r="E44" s="41"/>
    </row>
    <row r="45" spans="1:5" x14ac:dyDescent="0.35">
      <c r="A45" s="41"/>
      <c r="B45" s="41"/>
      <c r="C45" s="41"/>
      <c r="D45" s="41"/>
      <c r="E45" s="41"/>
    </row>
    <row r="46" spans="1:5" x14ac:dyDescent="0.35">
      <c r="A46" s="41"/>
      <c r="B46" s="41"/>
      <c r="C46" s="41"/>
      <c r="D46" s="41"/>
      <c r="E46" s="41"/>
    </row>
  </sheetData>
  <mergeCells count="2">
    <mergeCell ref="G1:O1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Finansu_radītāji_LV</vt:lpstr>
      <vt:lpstr>Finansu_radītāji_LV!Print_Area</vt:lpstr>
    </vt:vector>
  </TitlesOfParts>
  <Company>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Māra Grava</dc:creator>
  <cp:lastModifiedBy>Andris Sproģis</cp:lastModifiedBy>
  <dcterms:created xsi:type="dcterms:W3CDTF">2023-02-02T06:36:46Z</dcterms:created>
  <dcterms:modified xsi:type="dcterms:W3CDTF">2025-05-30T08:06:06Z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cffd26-8a8e-4271-ae8c-0448cc98c6fa_Enabled">
    <vt:lpwstr>true</vt:lpwstr>
  </property>
  <property fmtid="{D5CDD505-2E9C-101B-9397-08002B2CF9AE}" pid="3" name="MSIP_Label_66cffd26-8a8e-4271-ae8c-0448cc98c6fa_SetDate">
    <vt:lpwstr>2023-02-02T06:50:23Z</vt:lpwstr>
  </property>
  <property fmtid="{D5CDD505-2E9C-101B-9397-08002B2CF9AE}" pid="4" name="MSIP_Label_66cffd26-8a8e-4271-ae8c-0448cc98c6fa_Method">
    <vt:lpwstr>Privileged</vt:lpwstr>
  </property>
  <property fmtid="{D5CDD505-2E9C-101B-9397-08002B2CF9AE}" pid="5" name="MSIP_Label_66cffd26-8a8e-4271-ae8c-0448cc98c6fa_Name">
    <vt:lpwstr>AST dokumenti</vt:lpwstr>
  </property>
  <property fmtid="{D5CDD505-2E9C-101B-9397-08002B2CF9AE}" pid="6" name="MSIP_Label_66cffd26-8a8e-4271-ae8c-0448cc98c6fa_SiteId">
    <vt:lpwstr>c4c0dd7c-1dfb-4088-9303-96b608da35b3</vt:lpwstr>
  </property>
  <property fmtid="{D5CDD505-2E9C-101B-9397-08002B2CF9AE}" pid="7" name="MSIP_Label_66cffd26-8a8e-4271-ae8c-0448cc98c6fa_ActionId">
    <vt:lpwstr>dad45d39-e8c5-4b7a-a854-46ad8db4373d</vt:lpwstr>
  </property>
  <property fmtid="{D5CDD505-2E9C-101B-9397-08002B2CF9AE}" pid="8" name="MSIP_Label_66cffd26-8a8e-4271-ae8c-0448cc98c6fa_ContentBits">
    <vt:lpwstr>0</vt:lpwstr>
  </property>
</Properties>
</file>